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dafarmingsolutions-my.sharepoint.com/personal/d_montilla_vedafarming_com/Documents/Documents/Marketing/Marketing Resources/WebSite/Website Projects/Comparacion de Costos/"/>
    </mc:Choice>
  </mc:AlternateContent>
  <xr:revisionPtr revIDLastSave="4" documentId="8_{6136025D-16BA-4039-99AD-A3429598CE24}" xr6:coauthVersionLast="47" xr6:coauthVersionMax="47" xr10:uidLastSave="{F8814181-5F3D-4882-9425-EF75244C16AD}"/>
  <bookViews>
    <workbookView xWindow="-108" yWindow="-108" windowWidth="23256" windowHeight="13896" xr2:uid="{9CA7F73B-DD43-483A-95BA-C0C6482C4146}"/>
  </bookViews>
  <sheets>
    <sheet name="Intro" sheetId="4" r:id="rId1"/>
    <sheet name="Costos Direct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3" l="1"/>
  <c r="I15" i="3" s="1"/>
  <c r="G15" i="3"/>
  <c r="H14" i="3"/>
  <c r="G14" i="3"/>
  <c r="H13" i="3"/>
  <c r="G27" i="3"/>
  <c r="G26" i="3"/>
  <c r="H27" i="3"/>
  <c r="I27" i="3" s="1"/>
  <c r="H26" i="3"/>
  <c r="J26" i="3" s="1"/>
  <c r="K26" i="3" s="1"/>
  <c r="H25" i="3"/>
  <c r="I25" i="3" s="1"/>
  <c r="H24" i="3"/>
  <c r="H23" i="3"/>
  <c r="H22" i="3"/>
  <c r="H12" i="3"/>
  <c r="H11" i="3"/>
  <c r="H10" i="3"/>
  <c r="H9" i="3"/>
  <c r="J15" i="3" l="1"/>
  <c r="K15" i="3" s="1"/>
  <c r="I14" i="3"/>
  <c r="J14" i="3"/>
  <c r="K14" i="3" s="1"/>
  <c r="J27" i="3"/>
  <c r="K27" i="3" s="1"/>
  <c r="I26" i="3"/>
  <c r="J25" i="3"/>
  <c r="K25" i="3" s="1"/>
  <c r="J24" i="3"/>
  <c r="K24" i="3" s="1"/>
  <c r="J23" i="3"/>
  <c r="K23" i="3" s="1"/>
  <c r="G25" i="3"/>
  <c r="G24" i="3"/>
  <c r="I24" i="3" s="1"/>
  <c r="G23" i="3"/>
  <c r="I23" i="3" s="1"/>
  <c r="G22" i="3"/>
  <c r="J22" i="3" s="1"/>
  <c r="K22" i="3" s="1"/>
  <c r="G13" i="3"/>
  <c r="I13" i="3" s="1"/>
  <c r="G12" i="3"/>
  <c r="J12" i="3" s="1"/>
  <c r="K12" i="3" s="1"/>
  <c r="G11" i="3"/>
  <c r="I11" i="3" s="1"/>
  <c r="G10" i="3"/>
  <c r="I10" i="3" s="1"/>
  <c r="G9" i="3"/>
  <c r="I9" i="3" s="1"/>
  <c r="I12" i="3" l="1"/>
  <c r="I22" i="3"/>
  <c r="G31" i="3"/>
  <c r="J13" i="3"/>
  <c r="K13" i="3" s="1"/>
  <c r="J11" i="3"/>
  <c r="K11" i="3" s="1"/>
  <c r="J9" i="3"/>
  <c r="K9" i="3" s="1"/>
  <c r="G30" i="3" l="1"/>
  <c r="J10" i="3"/>
  <c r="G18" i="3" l="1"/>
  <c r="G34" i="3" s="1"/>
  <c r="K10" i="3"/>
  <c r="G19" i="3" s="1"/>
  <c r="G29" i="3"/>
  <c r="G17" i="3"/>
  <c r="G3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Omar M</author>
  </authors>
  <commentList>
    <comment ref="A8" authorId="0" shapeId="0" xr:uid="{36D0FCC8-C6A1-4578-A97B-6BBE09B0B086}">
      <text>
        <r>
          <rPr>
            <b/>
            <sz val="9"/>
            <color indexed="81"/>
            <rFont val="Tahoma"/>
            <family val="2"/>
          </rPr>
          <t xml:space="preserve">Indique el modelo de tractor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" authorId="0" shapeId="0" xr:uid="{9AC3E115-1FE7-4499-9903-335A78159140}">
      <text>
        <r>
          <rPr>
            <b/>
            <sz val="9"/>
            <color indexed="81"/>
            <rFont val="Tahoma"/>
            <family val="2"/>
          </rPr>
          <t>Indique los HP que tiene su tractor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3648A225-D1C5-499B-B243-4599510AAA95}">
      <text>
        <r>
          <rPr>
            <b/>
            <sz val="9"/>
            <color indexed="81"/>
            <rFont val="Tahoma"/>
            <family val="2"/>
          </rPr>
          <t>Indique el implemento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" authorId="0" shapeId="0" xr:uid="{4AEFC6DF-19C1-4285-A5E4-A021C34B66B4}">
      <text>
        <r>
          <rPr>
            <b/>
            <sz val="9"/>
            <color indexed="81"/>
            <rFont val="Tahoma"/>
            <family val="2"/>
          </rPr>
          <t>Introduzca el numero de pases que hara el implemento en la preparacion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8C06E77E-534E-4845-81D1-0700C3E43863}">
      <text>
        <r>
          <rPr>
            <b/>
            <sz val="9"/>
            <color indexed="81"/>
            <rFont val="Tahoma"/>
            <family val="2"/>
          </rPr>
          <t>Introduzca la velocidad de trabajo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3CA0E43C-E280-4615-BB5A-178538483BD6}">
      <text>
        <r>
          <rPr>
            <b/>
            <sz val="9"/>
            <color indexed="81"/>
            <rFont val="Tahoma"/>
            <family val="2"/>
          </rPr>
          <t>Introduzca el ancho de trabajo del implemento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8" authorId="0" shapeId="0" xr:uid="{B5480EB6-F88B-44AC-A805-E8B91C92056C}">
      <text>
        <r>
          <rPr>
            <b/>
            <sz val="9"/>
            <color indexed="81"/>
            <rFont val="Tahoma"/>
            <family val="2"/>
          </rPr>
          <t>Consumo de combustible del tractor por hora por Hp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" authorId="0" shapeId="0" xr:uid="{8502D1E6-320C-4E05-9527-F4B9CA7DD12B}">
      <text>
        <r>
          <rPr>
            <b/>
            <sz val="9"/>
            <color indexed="81"/>
            <rFont val="Tahoma"/>
            <family val="2"/>
          </rPr>
          <t xml:space="preserve">Indique el modelo de tractor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 xr:uid="{C1046A5C-908B-46D2-969B-2C66B2842F0E}">
      <text>
        <r>
          <rPr>
            <b/>
            <sz val="9"/>
            <color indexed="81"/>
            <rFont val="Tahoma"/>
            <family val="2"/>
          </rPr>
          <t>Indique los HP que tiene su tractor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 xr:uid="{ADC04627-7F93-47B0-A527-201FE4804CD2}">
      <text>
        <r>
          <rPr>
            <b/>
            <sz val="9"/>
            <color indexed="81"/>
            <rFont val="Tahoma"/>
            <family val="2"/>
          </rPr>
          <t>Indique el implemento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" authorId="0" shapeId="0" xr:uid="{CDA81FF6-B8CB-4C31-904F-0AECC43EBD1E}">
      <text>
        <r>
          <rPr>
            <b/>
            <sz val="9"/>
            <color indexed="81"/>
            <rFont val="Tahoma"/>
            <family val="2"/>
          </rPr>
          <t>Introduzca el numero de pases que hara el implemento en la preparacion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1" authorId="0" shapeId="0" xr:uid="{D6DD67B5-4AEC-41EC-A375-6F52379FCECF}">
      <text>
        <r>
          <rPr>
            <b/>
            <sz val="9"/>
            <color indexed="81"/>
            <rFont val="Tahoma"/>
            <family val="2"/>
          </rPr>
          <t>Introduzca la velocidad de trabajo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1" authorId="0" shapeId="0" xr:uid="{A03F60EA-A71D-4EDF-8A74-A52F6C479DAB}">
      <text>
        <r>
          <rPr>
            <b/>
            <sz val="9"/>
            <color indexed="81"/>
            <rFont val="Tahoma"/>
            <family val="2"/>
          </rPr>
          <t>Introduzca el ancho de trabajo del implemento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 shapeId="0" xr:uid="{11411A47-651E-4FA8-A4BD-549241CB6531}">
      <text>
        <r>
          <rPr>
            <b/>
            <sz val="9"/>
            <color indexed="81"/>
            <rFont val="Tahoma"/>
            <family val="2"/>
          </rPr>
          <t>Consumo de combustible del tractor por hora por Hp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<sst xmlns="http://schemas.openxmlformats.org/spreadsheetml/2006/main" count="41" uniqueCount="28">
  <si>
    <t>Tractor</t>
  </si>
  <si>
    <t>Costos dircetos Para Preparacion del Terreno</t>
  </si>
  <si>
    <t>Implemento</t>
  </si>
  <si>
    <t>Numero de Pases</t>
  </si>
  <si>
    <t>KPH (por pase)</t>
  </si>
  <si>
    <t>Ancho de Trabajo (Mt)</t>
  </si>
  <si>
    <t>Has/Horas (por pase)</t>
  </si>
  <si>
    <t>Litros/Horas</t>
  </si>
  <si>
    <t>Costo x Has (Trabajo Completo)</t>
  </si>
  <si>
    <t>Horas x Has (Trabajo Completo)</t>
  </si>
  <si>
    <t xml:space="preserve">Tiempo Total H/Has </t>
  </si>
  <si>
    <t>Costo Directo MXN/Has</t>
  </si>
  <si>
    <t>Costos de ahorro x Has</t>
  </si>
  <si>
    <t>Tiempo de ahorro x Has</t>
  </si>
  <si>
    <t>TABLA COMPARATIVA DE COSTOS POR IMPLEMENTOS</t>
  </si>
  <si>
    <t>*Los datos a introducir pueden ser ajustados relacionados  a los mas aproximado de sus operaciones de trabajo en campo.</t>
  </si>
  <si>
    <t>Hp</t>
  </si>
  <si>
    <t>Emisiones de CO2 Kg/Lt</t>
  </si>
  <si>
    <t>Total Emisiones CO2 en Kg</t>
  </si>
  <si>
    <t>Emisiones de CO2 Kg</t>
  </si>
  <si>
    <t xml:space="preserve">*Las Horas de Trabajo son calculadas a un salario de 20,000.00 MXN al mes para un operador . El costo de combustible es calculado a 25.00 MXN el litro. </t>
  </si>
  <si>
    <t>Teléfono: 800-902-3737</t>
  </si>
  <si>
    <t>     </t>
  </si>
  <si>
    <t>Email: info@agriceres.com</t>
  </si>
  <si>
    <t>Calculadora de Ahorro de Costos – Decisiones más inteligentes desde el inicio</t>
  </si>
  <si>
    <r>
      <t xml:space="preserve">Conoce el </t>
    </r>
    <r>
      <rPr>
        <b/>
        <sz val="11"/>
        <color theme="1"/>
        <rFont val="Calibri"/>
        <family val="2"/>
        <scheme val="minor"/>
      </rPr>
      <t>costo real de tus operaciones agrícolas</t>
    </r>
    <r>
      <rPr>
        <sz val="11"/>
        <color theme="1"/>
        <rFont val="Calibri"/>
        <family val="2"/>
        <scheme val="minor"/>
      </rPr>
      <t xml:space="preserve"> y descubre el ahorro potencial por hectárea.</t>
    </r>
  </si>
  <si>
    <r>
      <t xml:space="preserve">Nuestra Calculadora de Ahorro de Costos te permite comparar los implementos que utilizas actualmente con las soluciones de Agriceres, utilizando </t>
    </r>
    <r>
      <rPr>
        <b/>
        <sz val="11"/>
        <color theme="1"/>
        <rFont val="Calibri"/>
        <family val="2"/>
        <scheme val="minor"/>
      </rPr>
      <t>datos operativos reales</t>
    </r>
    <r>
      <rPr>
        <sz val="11"/>
        <color theme="1"/>
        <rFont val="Calibri"/>
        <family val="2"/>
        <scheme val="minor"/>
      </rPr>
      <t>.</t>
    </r>
  </si>
  <si>
    <r>
      <t xml:space="preserve">El simulador considera variables clave como la potencia del tractor, el número de pases, la velocidad de trabajo y el ancho de labor de cada implemento, ofreciendo una </t>
    </r>
    <r>
      <rPr>
        <b/>
        <sz val="11"/>
        <color theme="1"/>
        <rFont val="Calibri"/>
        <family val="2"/>
        <scheme val="minor"/>
      </rPr>
      <t>comparación precisa y realista</t>
    </r>
    <r>
      <rPr>
        <sz val="11"/>
        <color theme="1"/>
        <rFont val="Calibri"/>
        <family val="2"/>
        <scheme val="minor"/>
      </rPr>
      <t xml:space="preserve"> del consumo de combustible y del tiempo invertido por hectárea.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</si>
</sst>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80A]#,##0.0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4" fontId="0" fillId="0" borderId="0" xfId="0" applyNumberFormat="1" applyAlignment="1">
      <alignment horizontal="center"/>
    </xf>
    <xf numFmtId="4" fontId="0" fillId="0" borderId="0" xfId="0" applyNumberFormat="1"/>
    <xf numFmtId="2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" fontId="0" fillId="0" borderId="0" xfId="0" applyNumberFormat="1"/>
    <xf numFmtId="2" fontId="0" fillId="0" borderId="0" xfId="0" applyNumberFormat="1" applyAlignment="1">
      <alignment horizontal="center"/>
    </xf>
    <xf numFmtId="2" fontId="0" fillId="3" borderId="8" xfId="0" applyNumberFormat="1" applyFill="1" applyBorder="1" applyAlignment="1">
      <alignment horizontal="center"/>
    </xf>
    <xf numFmtId="4" fontId="1" fillId="3" borderId="8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2" fontId="1" fillId="3" borderId="8" xfId="0" applyNumberFormat="1" applyFont="1" applyFill="1" applyBorder="1" applyAlignment="1">
      <alignment horizontal="center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1" fontId="0" fillId="4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1" fontId="0" fillId="4" borderId="5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>
      <alignment horizontal="center"/>
    </xf>
    <xf numFmtId="0" fontId="0" fillId="4" borderId="12" xfId="0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4" fontId="1" fillId="3" borderId="13" xfId="0" applyNumberFormat="1" applyFont="1" applyFill="1" applyBorder="1" applyAlignment="1">
      <alignment horizontal="center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1" fontId="0" fillId="4" borderId="7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1" fillId="3" borderId="13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7" xfId="0" applyBorder="1"/>
    <xf numFmtId="0" fontId="5" fillId="0" borderId="0" xfId="0" applyFont="1"/>
    <xf numFmtId="0" fontId="6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601980</xdr:colOff>
      <xdr:row>1</xdr:row>
      <xdr:rowOff>68580</xdr:rowOff>
    </xdr:from>
    <xdr:to>
      <xdr:col>10</xdr:col>
      <xdr:colOff>117965</xdr:colOff>
      <xdr:row>6</xdr:row>
      <xdr:rowOff>130822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A18E66-4BBA-1BA8-6660-48D45E9F3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9180" y="251460"/>
          <a:ext cx="1344785" cy="976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1134B-E1C0-4FB3-A875-B1E3037E94E7}">
  <dimension ref="B4:B14"/>
  <sheetViews>
    <sheetView tabSelected="1" workbookViewId="0"/>
  </sheetViews>
  <sheetFormatPr defaultRowHeight="14.4" x14ac:dyDescent="0.3"/>
  <sheetData>
    <row r="4" spans="2:2" x14ac:dyDescent="0.3">
      <c r="B4" s="51" t="s">
        <v>21</v>
      </c>
    </row>
    <row r="5" spans="2:2" x14ac:dyDescent="0.3">
      <c r="B5" s="51" t="s">
        <v>23</v>
      </c>
    </row>
    <row r="8" spans="2:2" x14ac:dyDescent="0.3">
      <c r="B8" s="49" t="s">
        <v>22</v>
      </c>
    </row>
    <row r="9" spans="2:2" ht="18" x14ac:dyDescent="0.3">
      <c r="B9" s="50" t="s">
        <v>24</v>
      </c>
    </row>
    <row r="11" spans="2:2" x14ac:dyDescent="0.3">
      <c r="B11" t="s">
        <v>25</v>
      </c>
    </row>
    <row r="12" spans="2:2" x14ac:dyDescent="0.3">
      <c r="B12" t="s">
        <v>26</v>
      </c>
    </row>
    <row r="14" spans="2:2" x14ac:dyDescent="0.3">
      <c r="B14" t="s">
        <v>27</v>
      </c>
    </row>
  </sheetData>
  <sheetProtection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54AD5-B5DE-48E8-82DE-E34C529D9339}">
  <dimension ref="A2:L34"/>
  <sheetViews>
    <sheetView workbookViewId="0">
      <selection activeCell="G17" sqref="G17"/>
    </sheetView>
  </sheetViews>
  <sheetFormatPr defaultColWidth="9.109375" defaultRowHeight="14.4" x14ac:dyDescent="0.3"/>
  <cols>
    <col min="1" max="1" width="15.109375" customWidth="1"/>
    <col min="2" max="2" width="7.33203125" customWidth="1"/>
    <col min="3" max="3" width="19.5546875" bestFit="1" customWidth="1"/>
    <col min="4" max="4" width="19.6640625" style="16" customWidth="1"/>
    <col min="5" max="5" width="20.33203125" style="1" customWidth="1"/>
    <col min="6" max="6" width="24" style="1" customWidth="1"/>
    <col min="7" max="7" width="22.5546875" customWidth="1"/>
    <col min="8" max="8" width="19.6640625" style="1" customWidth="1"/>
    <col min="9" max="9" width="30.5546875" style="6" customWidth="1"/>
    <col min="10" max="10" width="28.5546875" customWidth="1"/>
    <col min="11" max="11" width="23" customWidth="1"/>
    <col min="12" max="14" width="15.5546875" customWidth="1"/>
  </cols>
  <sheetData>
    <row r="2" spans="1:12" ht="21" x14ac:dyDescent="0.4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</row>
    <row r="4" spans="1:12" x14ac:dyDescent="0.3">
      <c r="A4" s="4" t="s">
        <v>1</v>
      </c>
      <c r="B4" s="4"/>
      <c r="C4" s="2"/>
      <c r="D4" s="3"/>
      <c r="E4" s="17"/>
      <c r="F4" s="17"/>
      <c r="G4" s="2"/>
      <c r="H4" s="17"/>
      <c r="I4" s="5"/>
      <c r="J4" s="2"/>
    </row>
    <row r="5" spans="1:12" x14ac:dyDescent="0.3">
      <c r="A5" s="52" t="s">
        <v>15</v>
      </c>
      <c r="B5" s="52"/>
      <c r="C5" s="52"/>
      <c r="D5" s="52"/>
      <c r="E5" s="52"/>
      <c r="F5" s="52"/>
      <c r="G5" s="52"/>
      <c r="H5" s="52"/>
      <c r="I5" s="5"/>
      <c r="J5" s="2"/>
    </row>
    <row r="6" spans="1:12" x14ac:dyDescent="0.3">
      <c r="A6" s="52" t="s">
        <v>20</v>
      </c>
      <c r="B6" s="52"/>
      <c r="C6" s="52"/>
      <c r="D6" s="52"/>
      <c r="E6" s="52"/>
      <c r="F6" s="52"/>
      <c r="G6" s="52"/>
      <c r="H6" s="52"/>
    </row>
    <row r="7" spans="1:12" ht="15" thickBot="1" x14ac:dyDescent="0.35"/>
    <row r="8" spans="1:12" ht="15" thickBot="1" x14ac:dyDescent="0.35">
      <c r="A8" s="21" t="s">
        <v>0</v>
      </c>
      <c r="B8" s="35" t="s">
        <v>16</v>
      </c>
      <c r="C8" s="37" t="s">
        <v>2</v>
      </c>
      <c r="D8" s="45" t="s">
        <v>3</v>
      </c>
      <c r="E8" s="38" t="s">
        <v>4</v>
      </c>
      <c r="F8" s="38" t="s">
        <v>5</v>
      </c>
      <c r="G8" s="39" t="s">
        <v>6</v>
      </c>
      <c r="H8" s="38" t="s">
        <v>7</v>
      </c>
      <c r="I8" s="40" t="s">
        <v>8</v>
      </c>
      <c r="J8" s="39" t="s">
        <v>9</v>
      </c>
      <c r="K8" s="39" t="s">
        <v>19</v>
      </c>
    </row>
    <row r="9" spans="1:12" x14ac:dyDescent="0.3">
      <c r="A9" s="23"/>
      <c r="B9" s="36"/>
      <c r="C9" s="41"/>
      <c r="D9" s="43"/>
      <c r="E9" s="26"/>
      <c r="F9" s="26"/>
      <c r="G9" s="22">
        <f>(((E9)*1000)*(F9))/10000</f>
        <v>0</v>
      </c>
      <c r="H9" s="22">
        <f>B9*0.1514</f>
        <v>0</v>
      </c>
      <c r="I9" s="19" t="str">
        <f>IF(OR(D9="",E9="",F9="",H9=""),"0",((1/G9)*83.5*D9)+((H9/G9)*25*D9))</f>
        <v>0</v>
      </c>
      <c r="J9" s="22" t="str">
        <f>IF(OR(D9="",E9="",F9="",H9=""),"0",(1/G9)*D9)</f>
        <v>0</v>
      </c>
      <c r="K9" s="20">
        <f>H9*2.6*J9</f>
        <v>0</v>
      </c>
    </row>
    <row r="10" spans="1:12" x14ac:dyDescent="0.3">
      <c r="A10" s="23"/>
      <c r="B10" s="36"/>
      <c r="C10" s="42"/>
      <c r="D10" s="44"/>
      <c r="E10" s="30"/>
      <c r="F10" s="30"/>
      <c r="G10" s="13">
        <f t="shared" ref="G10:G13" si="0">(((E10)*1000)*(F10))/10000</f>
        <v>0</v>
      </c>
      <c r="H10" s="13">
        <f t="shared" ref="H10:H12" si="1">B10*0.1514</f>
        <v>0</v>
      </c>
      <c r="I10" s="19" t="str">
        <f t="shared" ref="I10:I13" si="2">IF(OR(D10="",E10="",F10="",H10=""),"0",((1/G10)*83.5*D10)+((H10/G10)*25*D10))</f>
        <v>0</v>
      </c>
      <c r="J10" s="13" t="str">
        <f t="shared" ref="J10:J13" si="3">IF(OR(D10="",E10="",F10="",H10=""),"0",(1/G10)*D10)</f>
        <v>0</v>
      </c>
      <c r="K10" s="11">
        <f t="shared" ref="K10:K13" si="4">H10*2.6*J10</f>
        <v>0</v>
      </c>
    </row>
    <row r="11" spans="1:12" x14ac:dyDescent="0.3">
      <c r="A11" s="23"/>
      <c r="B11" s="36"/>
      <c r="C11" s="41"/>
      <c r="D11" s="44"/>
      <c r="E11" s="30"/>
      <c r="F11" s="30"/>
      <c r="G11" s="13">
        <f t="shared" si="0"/>
        <v>0</v>
      </c>
      <c r="H11" s="13">
        <f t="shared" si="1"/>
        <v>0</v>
      </c>
      <c r="I11" s="19" t="str">
        <f t="shared" si="2"/>
        <v>0</v>
      </c>
      <c r="J11" s="13" t="str">
        <f t="shared" si="3"/>
        <v>0</v>
      </c>
      <c r="K11" s="11">
        <f t="shared" si="4"/>
        <v>0</v>
      </c>
    </row>
    <row r="12" spans="1:12" x14ac:dyDescent="0.3">
      <c r="A12" s="23"/>
      <c r="B12" s="36"/>
      <c r="C12" s="42"/>
      <c r="D12" s="44"/>
      <c r="E12" s="30"/>
      <c r="F12" s="30"/>
      <c r="G12" s="13">
        <f t="shared" si="0"/>
        <v>0</v>
      </c>
      <c r="H12" s="13">
        <f t="shared" si="1"/>
        <v>0</v>
      </c>
      <c r="I12" s="19" t="str">
        <f t="shared" si="2"/>
        <v>0</v>
      </c>
      <c r="J12" s="13" t="str">
        <f>IF(OR(D12="",E12="",F12="",H12=""),"0",(1/G12)*D12)</f>
        <v>0</v>
      </c>
      <c r="K12" s="11">
        <f t="shared" si="4"/>
        <v>0</v>
      </c>
    </row>
    <row r="13" spans="1:12" x14ac:dyDescent="0.3">
      <c r="A13" s="28"/>
      <c r="B13" s="28"/>
      <c r="C13" s="28"/>
      <c r="D13" s="29"/>
      <c r="E13" s="30"/>
      <c r="F13" s="30"/>
      <c r="G13" s="13">
        <f t="shared" si="0"/>
        <v>0</v>
      </c>
      <c r="H13" s="13">
        <f>B13*0.1514</f>
        <v>0</v>
      </c>
      <c r="I13" s="46" t="str">
        <f t="shared" si="2"/>
        <v>0</v>
      </c>
      <c r="J13" s="13" t="str">
        <f t="shared" si="3"/>
        <v>0</v>
      </c>
      <c r="K13" s="13">
        <f t="shared" si="4"/>
        <v>0</v>
      </c>
    </row>
    <row r="14" spans="1:12" x14ac:dyDescent="0.3">
      <c r="A14" s="28"/>
      <c r="B14" s="28"/>
      <c r="C14" s="28"/>
      <c r="D14" s="29"/>
      <c r="E14" s="30"/>
      <c r="F14" s="30"/>
      <c r="G14" s="13">
        <f t="shared" ref="G14:G15" si="5">(((E14)*1000)*(F14))/10000</f>
        <v>0</v>
      </c>
      <c r="H14" s="13">
        <f>B14*0.1514</f>
        <v>0</v>
      </c>
      <c r="I14" s="46" t="str">
        <f t="shared" ref="I14" si="6">IF(OR(D14="",E14="",F14="",H14=""),"0",((1/G14)*83.5*D14)+((H14/G14)*25*D14))</f>
        <v>0</v>
      </c>
      <c r="J14" s="13" t="str">
        <f t="shared" ref="J14:J15" si="7">IF(OR(D14="",E14="",F14="",H14=""),"0",(1/G14)*D14)</f>
        <v>0</v>
      </c>
      <c r="K14" s="13">
        <f t="shared" ref="K14:K15" si="8">H14*2.6*J14</f>
        <v>0</v>
      </c>
    </row>
    <row r="15" spans="1:12" s="47" customFormat="1" x14ac:dyDescent="0.3">
      <c r="A15" s="28"/>
      <c r="B15" s="28"/>
      <c r="C15" s="28"/>
      <c r="D15" s="29"/>
      <c r="E15" s="30"/>
      <c r="F15" s="30"/>
      <c r="G15" s="13">
        <f t="shared" si="5"/>
        <v>0</v>
      </c>
      <c r="H15" s="13">
        <f>B15*0.1514</f>
        <v>0</v>
      </c>
      <c r="I15" s="46" t="str">
        <f>IF(OR(D15="",E15="",F15="",H15=""),"0",((1/G15)*83.5*D15)+((H15/G15)*25*D15))</f>
        <v>0</v>
      </c>
      <c r="J15" s="13" t="str">
        <f t="shared" si="7"/>
        <v>0</v>
      </c>
      <c r="K15" s="13">
        <f t="shared" si="8"/>
        <v>0</v>
      </c>
      <c r="L15" s="48"/>
    </row>
    <row r="16" spans="1:12" x14ac:dyDescent="0.3">
      <c r="A16" s="2"/>
      <c r="B16" s="2"/>
      <c r="C16" s="2"/>
      <c r="D16" s="3"/>
      <c r="E16" s="17"/>
      <c r="F16" s="17"/>
      <c r="G16" s="2"/>
      <c r="H16" s="17"/>
      <c r="I16" s="5"/>
      <c r="J16" s="2"/>
    </row>
    <row r="17" spans="1:11" x14ac:dyDescent="0.3">
      <c r="A17" s="2"/>
      <c r="B17" s="2"/>
      <c r="C17" s="2"/>
      <c r="D17" s="3"/>
      <c r="E17" s="17"/>
      <c r="F17" s="13" t="s">
        <v>11</v>
      </c>
      <c r="G17" s="15" t="str">
        <f>IF(OR(D9=""),"0",SUM(I9:I14))</f>
        <v>0</v>
      </c>
      <c r="H17" s="17"/>
      <c r="I17" s="5"/>
      <c r="J17" s="2"/>
    </row>
    <row r="18" spans="1:11" x14ac:dyDescent="0.3">
      <c r="A18" s="2"/>
      <c r="B18" s="2"/>
      <c r="C18" s="2"/>
      <c r="D18" s="3"/>
      <c r="E18" s="17"/>
      <c r="F18" s="13" t="s">
        <v>10</v>
      </c>
      <c r="G18" s="13" t="str">
        <f>IF(OR(D9=""),"0",SUM(J9:J14))</f>
        <v>0</v>
      </c>
      <c r="H18" s="17"/>
      <c r="I18" s="5"/>
      <c r="J18" s="2"/>
    </row>
    <row r="19" spans="1:11" x14ac:dyDescent="0.3">
      <c r="A19" s="2"/>
      <c r="B19" s="2"/>
      <c r="C19" s="2"/>
      <c r="D19" s="3"/>
      <c r="E19" s="17"/>
      <c r="F19" s="13" t="s">
        <v>18</v>
      </c>
      <c r="G19" s="13">
        <f>SUM(K9:K14)</f>
        <v>0</v>
      </c>
      <c r="H19" s="17"/>
      <c r="I19" s="5"/>
      <c r="J19" s="2"/>
    </row>
    <row r="20" spans="1:11" ht="15" thickBot="1" x14ac:dyDescent="0.35">
      <c r="A20" s="2"/>
      <c r="B20" s="2"/>
      <c r="C20" s="2"/>
      <c r="D20" s="3"/>
      <c r="E20" s="17"/>
      <c r="F20" s="17"/>
      <c r="G20" s="2"/>
      <c r="H20" s="17"/>
      <c r="I20" s="5"/>
      <c r="J20" s="2"/>
    </row>
    <row r="21" spans="1:11" ht="15" thickBot="1" x14ac:dyDescent="0.35">
      <c r="A21" s="39" t="s">
        <v>0</v>
      </c>
      <c r="B21" s="39" t="s">
        <v>16</v>
      </c>
      <c r="C21" s="39" t="s">
        <v>2</v>
      </c>
      <c r="D21" s="45" t="s">
        <v>3</v>
      </c>
      <c r="E21" s="38" t="s">
        <v>4</v>
      </c>
      <c r="F21" s="38" t="s">
        <v>5</v>
      </c>
      <c r="G21" s="39" t="s">
        <v>6</v>
      </c>
      <c r="H21" s="38" t="s">
        <v>7</v>
      </c>
      <c r="I21" s="40" t="s">
        <v>8</v>
      </c>
      <c r="J21" s="39" t="s">
        <v>9</v>
      </c>
      <c r="K21" s="39" t="s">
        <v>17</v>
      </c>
    </row>
    <row r="22" spans="1:11" x14ac:dyDescent="0.3">
      <c r="A22" s="23"/>
      <c r="B22" s="24"/>
      <c r="C22" s="24"/>
      <c r="D22" s="25"/>
      <c r="E22" s="26"/>
      <c r="F22" s="26"/>
      <c r="G22" s="18">
        <f t="shared" ref="G22:G27" si="9">(((E22)*1000)*(F22))/10000</f>
        <v>0</v>
      </c>
      <c r="H22" s="22">
        <f>B22*0.1514</f>
        <v>0</v>
      </c>
      <c r="I22" s="19" t="str">
        <f t="shared" ref="I22:I27" si="10">IF(OR(D22="",E22="",F22="",H22=""),"0",((1/G22)*83.5*D22)+((H22/G22)*25*D22))</f>
        <v>0</v>
      </c>
      <c r="J22" s="22" t="str">
        <f>IF(OR(D22="",E22="",F22="",H22=""),"0",(1/G22)*D22)</f>
        <v>0</v>
      </c>
      <c r="K22" s="20">
        <f t="shared" ref="K22:K27" si="11">H22*2.6*J22</f>
        <v>0</v>
      </c>
    </row>
    <row r="23" spans="1:11" x14ac:dyDescent="0.3">
      <c r="A23" s="27"/>
      <c r="B23" s="28"/>
      <c r="C23" s="28"/>
      <c r="D23" s="29"/>
      <c r="E23" s="30"/>
      <c r="F23" s="30"/>
      <c r="G23" s="9">
        <f t="shared" si="9"/>
        <v>0</v>
      </c>
      <c r="H23" s="13">
        <f>B23*0.1514</f>
        <v>0</v>
      </c>
      <c r="I23" s="19" t="str">
        <f t="shared" si="10"/>
        <v>0</v>
      </c>
      <c r="J23" s="13" t="str">
        <f>IF(OR(D23="",E23="",F23="",H23=""),"0",(1/G23)*D23)</f>
        <v>0</v>
      </c>
      <c r="K23" s="11">
        <f t="shared" si="11"/>
        <v>0</v>
      </c>
    </row>
    <row r="24" spans="1:11" x14ac:dyDescent="0.3">
      <c r="A24" s="27"/>
      <c r="B24" s="28"/>
      <c r="C24" s="28"/>
      <c r="D24" s="29"/>
      <c r="E24" s="30"/>
      <c r="F24" s="30"/>
      <c r="G24" s="9">
        <f t="shared" si="9"/>
        <v>0</v>
      </c>
      <c r="H24" s="13">
        <f t="shared" ref="H24:H26" si="12">B24*0.1514</f>
        <v>0</v>
      </c>
      <c r="I24" s="19" t="str">
        <f t="shared" si="10"/>
        <v>0</v>
      </c>
      <c r="J24" s="13" t="str">
        <f>IF(OR(D24="",E24="",F24="",H24=""),"0",(1/G24)*D24)</f>
        <v>0</v>
      </c>
      <c r="K24" s="11">
        <f t="shared" si="11"/>
        <v>0</v>
      </c>
    </row>
    <row r="25" spans="1:11" x14ac:dyDescent="0.3">
      <c r="A25" s="27"/>
      <c r="B25" s="28"/>
      <c r="C25" s="28"/>
      <c r="D25" s="29"/>
      <c r="E25" s="30"/>
      <c r="F25" s="30"/>
      <c r="G25" s="9">
        <f t="shared" si="9"/>
        <v>0</v>
      </c>
      <c r="H25" s="13">
        <f t="shared" si="12"/>
        <v>0</v>
      </c>
      <c r="I25" s="19" t="str">
        <f t="shared" si="10"/>
        <v>0</v>
      </c>
      <c r="J25" s="13" t="str">
        <f>IF(OR(D25="",E25="",F25="",H25=""),"0",(1/G25)*D25)</f>
        <v>0</v>
      </c>
      <c r="K25" s="11">
        <f t="shared" si="11"/>
        <v>0</v>
      </c>
    </row>
    <row r="26" spans="1:11" x14ac:dyDescent="0.3">
      <c r="A26" s="27"/>
      <c r="B26" s="28"/>
      <c r="C26" s="28"/>
      <c r="D26" s="29"/>
      <c r="E26" s="30"/>
      <c r="F26" s="30"/>
      <c r="G26" s="9">
        <f t="shared" si="9"/>
        <v>0</v>
      </c>
      <c r="H26" s="13">
        <f t="shared" si="12"/>
        <v>0</v>
      </c>
      <c r="I26" s="19" t="str">
        <f t="shared" si="10"/>
        <v>0</v>
      </c>
      <c r="J26" s="13" t="str">
        <f t="shared" ref="J26:J27" si="13">IF(OR(D26="",E26="",F26="",H26=""),"0",(1/G26)*D26)</f>
        <v>0</v>
      </c>
      <c r="K26" s="11">
        <f t="shared" si="11"/>
        <v>0</v>
      </c>
    </row>
    <row r="27" spans="1:11" ht="15" thickBot="1" x14ac:dyDescent="0.35">
      <c r="A27" s="31"/>
      <c r="B27" s="32"/>
      <c r="C27" s="32"/>
      <c r="D27" s="33"/>
      <c r="E27" s="34"/>
      <c r="F27" s="34"/>
      <c r="G27" s="10">
        <f t="shared" si="9"/>
        <v>0</v>
      </c>
      <c r="H27" s="14">
        <f>B27*0.1514</f>
        <v>0</v>
      </c>
      <c r="I27" s="19" t="str">
        <f t="shared" si="10"/>
        <v>0</v>
      </c>
      <c r="J27" s="14" t="str">
        <f t="shared" si="13"/>
        <v>0</v>
      </c>
      <c r="K27" s="12">
        <f t="shared" si="11"/>
        <v>0</v>
      </c>
    </row>
    <row r="28" spans="1:11" x14ac:dyDescent="0.3">
      <c r="A28" s="2"/>
      <c r="B28" s="2"/>
      <c r="C28" s="2"/>
      <c r="D28" s="3"/>
      <c r="E28" s="17"/>
      <c r="F28" s="17"/>
      <c r="G28" s="2"/>
      <c r="H28" s="17"/>
      <c r="I28" s="5"/>
      <c r="J28" s="2"/>
    </row>
    <row r="29" spans="1:11" x14ac:dyDescent="0.3">
      <c r="A29" s="2"/>
      <c r="B29" s="2"/>
      <c r="C29" s="2"/>
      <c r="D29" s="3"/>
      <c r="E29" s="17"/>
      <c r="F29" s="13" t="s">
        <v>11</v>
      </c>
      <c r="G29" s="15">
        <f>SUM(I22:I25)</f>
        <v>0</v>
      </c>
      <c r="H29" s="17"/>
      <c r="I29" s="5"/>
      <c r="J29" s="2"/>
    </row>
    <row r="30" spans="1:11" x14ac:dyDescent="0.3">
      <c r="A30" s="2"/>
      <c r="B30" s="2"/>
      <c r="C30" s="2"/>
      <c r="D30" s="3"/>
      <c r="E30" s="17"/>
      <c r="F30" s="13" t="s">
        <v>10</v>
      </c>
      <c r="G30" s="13">
        <f>SUM(J22:J25)</f>
        <v>0</v>
      </c>
      <c r="H30" s="17"/>
      <c r="I30" s="5"/>
      <c r="J30" s="2"/>
    </row>
    <row r="31" spans="1:11" x14ac:dyDescent="0.3">
      <c r="A31" s="2"/>
      <c r="B31" s="2"/>
      <c r="C31" s="2"/>
      <c r="D31" s="3"/>
      <c r="E31" s="17"/>
      <c r="F31" s="13" t="s">
        <v>18</v>
      </c>
      <c r="G31" s="13">
        <f>SUM(K22:K27)</f>
        <v>0</v>
      </c>
      <c r="H31" s="17"/>
      <c r="I31" s="5"/>
      <c r="J31" s="2"/>
    </row>
    <row r="32" spans="1:11" x14ac:dyDescent="0.3">
      <c r="A32" s="2"/>
      <c r="B32" s="2"/>
      <c r="C32" s="2"/>
      <c r="D32" s="3"/>
      <c r="E32" s="17"/>
      <c r="F32" s="17"/>
      <c r="G32" s="2"/>
      <c r="H32" s="17"/>
      <c r="I32" s="5"/>
      <c r="J32" s="2"/>
    </row>
    <row r="33" spans="1:10" x14ac:dyDescent="0.3">
      <c r="A33" s="2"/>
      <c r="B33" s="2"/>
      <c r="C33" s="2"/>
      <c r="D33" s="3"/>
      <c r="E33" s="17"/>
      <c r="F33" s="7" t="s">
        <v>12</v>
      </c>
      <c r="G33" s="8" t="str">
        <f>IF(OR(G17="0"),"0",G17-G29)</f>
        <v>0</v>
      </c>
      <c r="H33" s="17"/>
      <c r="I33" s="5"/>
      <c r="J33" s="2"/>
    </row>
    <row r="34" spans="1:10" x14ac:dyDescent="0.3">
      <c r="A34" s="2"/>
      <c r="B34" s="2"/>
      <c r="C34" s="2"/>
      <c r="D34" s="3"/>
      <c r="E34" s="17"/>
      <c r="F34" s="7" t="s">
        <v>13</v>
      </c>
      <c r="G34" s="7" t="str">
        <f>IF(OR(G18="0"),"0",G18-G30)</f>
        <v>0</v>
      </c>
      <c r="H34" s="17"/>
      <c r="I34" s="5"/>
      <c r="J34" s="2"/>
    </row>
  </sheetData>
  <mergeCells count="3">
    <mergeCell ref="A6:H6"/>
    <mergeCell ref="A5:H5"/>
    <mergeCell ref="A2:J2"/>
  </mergeCells>
  <pageMargins left="0.7" right="0.7" top="0.75" bottom="0.75" header="0.3" footer="0.3"/>
  <pageSetup orientation="portrait" horizontalDpi="4294967293" verticalDpi="200" r:id="rId1"/>
  <ignoredErrors>
    <ignoredError sqref="H9:H12 H22:H27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Costos Directos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Veda Sales</dc:creator>
  <cp:lastModifiedBy>Dayana  Montilla</cp:lastModifiedBy>
  <dcterms:created xsi:type="dcterms:W3CDTF">2018-12-20T16:57:32Z</dcterms:created>
  <dcterms:modified xsi:type="dcterms:W3CDTF">2026-02-10T23:34:30Z</dcterms:modified>
</cp:coreProperties>
</file>